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debevelanden.nl\dfs\Home Directory Documenten\NBL\looffsteff\Desktop\"/>
    </mc:Choice>
  </mc:AlternateContent>
  <xr:revisionPtr revIDLastSave="0" documentId="8_{D7B6D8A0-9D9F-4203-980C-B4DF7BD542CB}" xr6:coauthVersionLast="47" xr6:coauthVersionMax="47" xr10:uidLastSave="{00000000-0000-0000-0000-000000000000}"/>
  <bookViews>
    <workbookView xWindow="-120" yWindow="-120" windowWidth="25830" windowHeight="10440"/>
  </bookViews>
  <sheets>
    <sheet name="Analyse" sheetId="3" r:id="rId1"/>
    <sheet name="Basisgegevens" sheetId="4" r:id="rId2"/>
    <sheet name="Maatregelen" sheetId="5" r:id="rId3"/>
  </sheets>
  <definedNames>
    <definedName name="aantal_deelnemers">Basisgegevens!$A$25:$A$29</definedName>
    <definedName name="deelnemersscore">Basisgegevens!$A$25:$B$29</definedName>
    <definedName name="Drugs_drankgebruik">Basisgegevens!$A$48:$A$50</definedName>
    <definedName name="Drugs_drankgebruikscore">Basisgegevens!$A$48:$B$50</definedName>
    <definedName name="Duur">Basisgegevens!$A$78:$A$85</definedName>
    <definedName name="Duurscore">Basisgegevens!$A$78:$B$85</definedName>
    <definedName name="evenementscore">Basisgegevens!$A$3:$B$19</definedName>
    <definedName name="gemeente">Basisgegevens!$A$64:$A$65</definedName>
    <definedName name="gemeentescore">Basisgegevens!$A$64:$B$65</definedName>
    <definedName name="gezondheidstoestand">Basisgegevens!$A$42:$A$45</definedName>
    <definedName name="gezondheidstoestandscore">Basisgegevens!$A$42:$B$45</definedName>
    <definedName name="Keuze">Basisgegevens!$E$2:$E$3</definedName>
    <definedName name="leeftijdsopbouw">Basisgegevens!$A$32:$A$39</definedName>
    <definedName name="leeftijdsopbouwscore">Basisgegevens!$A$32:$B$39</definedName>
    <definedName name="locatie">Basisgegevens!$A$60:$A$63</definedName>
    <definedName name="Locatiescore">Basisgegevens!$A$60:$B$65</definedName>
    <definedName name="ondergrond">Basisgegevens!$A$88:$A$90</definedName>
    <definedName name="Ondergrondscore">Basisgegevens!$A$88:$B$90</definedName>
    <definedName name="publiek">Basisgegevens!$A$53:$A$55</definedName>
    <definedName name="publiekscore">Basisgegevens!$A$53:$B$55</definedName>
    <definedName name="seizoen">Basisgegevens!$A$74:$A$75</definedName>
    <definedName name="seizoenscore">Basisgegevens!$A$74:$B$75</definedName>
    <definedName name="Soort_evenement">Basisgegevens!$A$3:$A$19</definedName>
    <definedName name="toegankelijkheid">Basisgegevens!$A$68:$A$71</definedName>
    <definedName name="toegankelijkheidsscore">Basisgegevens!$A$68:$B$71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3" l="1"/>
  <c r="B7" i="3" s="1"/>
  <c r="B12" i="3"/>
  <c r="B25" i="3" s="1"/>
  <c r="B15" i="3"/>
  <c r="B18" i="3"/>
  <c r="B21" i="3"/>
  <c r="B24" i="3"/>
  <c r="B30" i="3"/>
  <c r="B31" i="3"/>
  <c r="B44" i="3" s="1"/>
  <c r="B34" i="3"/>
  <c r="B37" i="3"/>
  <c r="B40" i="3"/>
  <c r="B43" i="3"/>
  <c r="B98" i="4"/>
  <c r="C98" i="4"/>
  <c r="B46" i="3" l="1"/>
  <c r="B48" i="3" s="1"/>
</calcChain>
</file>

<file path=xl/comments1.xml><?xml version="1.0" encoding="utf-8"?>
<comments xmlns="http://schemas.openxmlformats.org/spreadsheetml/2006/main">
  <authors>
    <author>Profiel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Kies 1 item uit de keuzelijst.</t>
        </r>
      </text>
    </comment>
    <comment ref="A12" authorId="0" shapeId="0">
      <text>
        <r>
          <rPr>
            <b/>
            <sz val="8"/>
            <color indexed="81"/>
            <rFont val="Tahoma"/>
            <family val="2"/>
          </rPr>
          <t>Kies 1 item uit de keuzelijst.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</rPr>
          <t>Kies 1 item uit de keuzelijst.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Kies 1 item uit de keuzelijst.</t>
        </r>
      </text>
    </comment>
    <comment ref="A21" authorId="0" shapeId="0">
      <text>
        <r>
          <rPr>
            <b/>
            <sz val="8"/>
            <color indexed="81"/>
            <rFont val="Tahoma"/>
            <family val="2"/>
          </rPr>
          <t>Selecteer 1 item uit de keuzelijst</t>
        </r>
      </text>
    </comment>
    <comment ref="A24" authorId="0" shapeId="0">
      <text>
        <r>
          <rPr>
            <b/>
            <sz val="8"/>
            <color indexed="81"/>
            <rFont val="Tahoma"/>
            <family val="2"/>
          </rPr>
          <t>Selecteer 1 item uit de keuzelijst</t>
        </r>
      </text>
    </comment>
    <comment ref="A30" authorId="0" shapeId="0">
      <text>
        <r>
          <rPr>
            <b/>
            <sz val="8"/>
            <color indexed="81"/>
            <rFont val="Tahoma"/>
            <family val="2"/>
          </rPr>
          <t>Selecteer 1 item uit de keuzelijst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 shapeId="0">
      <text>
        <r>
          <rPr>
            <b/>
            <sz val="8"/>
            <color indexed="81"/>
            <rFont val="Tahoma"/>
            <family val="2"/>
          </rPr>
          <t>Selecteer 1 item uit de keuzelijst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 shapeId="0">
      <text>
        <r>
          <rPr>
            <b/>
            <sz val="8"/>
            <color indexed="81"/>
            <rFont val="Tahoma"/>
            <family val="2"/>
          </rPr>
          <t>Selecteer 1 item uit de keuzelijst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7" authorId="0" shapeId="0">
      <text>
        <r>
          <rPr>
            <b/>
            <sz val="8"/>
            <color indexed="81"/>
            <rFont val="Tahoma"/>
            <family val="2"/>
          </rPr>
          <t>Selecteer 1 item uit de keuzelijst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0" authorId="0" shapeId="0">
      <text>
        <r>
          <rPr>
            <b/>
            <sz val="8"/>
            <color indexed="81"/>
            <rFont val="Tahoma"/>
            <family val="2"/>
          </rPr>
          <t>Selecteer 1 item uit de keuzelijst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0" shapeId="0">
      <text>
        <r>
          <rPr>
            <b/>
            <sz val="8"/>
            <color indexed="81"/>
            <rFont val="Tahoma"/>
            <family val="2"/>
          </rPr>
          <t>Selecteer 1 item uit de keuzelijst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<sst xmlns="http://schemas.openxmlformats.org/spreadsheetml/2006/main" count="189" uniqueCount="121">
  <si>
    <t>1. soort evenement</t>
  </si>
  <si>
    <t>Categorie</t>
  </si>
  <si>
    <t>risicopunt</t>
  </si>
  <si>
    <t>Ja</t>
  </si>
  <si>
    <t>(grote) popconcerten, &gt; 10.000 bezoekers</t>
  </si>
  <si>
    <t>Nee</t>
  </si>
  <si>
    <t>(kleinere) popconcerten / tentfeesten, 5.000 – 10.000 bezoekers</t>
  </si>
  <si>
    <t>festivals (met meerdere podia)</t>
  </si>
  <si>
    <t>markten / braderieën</t>
  </si>
  <si>
    <t>grote recreatieve evenementen (bijvoorbeeld: meerdaagse, grote wandelmarsen)</t>
  </si>
  <si>
    <t>kleine recreatieve evenementen (bijvoorbeeld kleine wandelmarsen)</t>
  </si>
  <si>
    <t>tourritten (fiets, skeeler, motor, auto)</t>
  </si>
  <si>
    <t>corso / optochten</t>
  </si>
  <si>
    <t>beurzen</t>
  </si>
  <si>
    <t>sportevenementen</t>
  </si>
  <si>
    <t>grote (house)party’s</t>
  </si>
  <si>
    <t>(aangekondigde) grote demonstraties</t>
  </si>
  <si>
    <t>(aangekondigde) kleine demonstraties</t>
  </si>
  <si>
    <t>vliegshows</t>
  </si>
  <si>
    <t>auto- en motorsportevenementen</t>
  </si>
  <si>
    <t>vuurwerkshows</t>
  </si>
  <si>
    <t>1. aantal deelnemers en/of bezoekers</t>
  </si>
  <si>
    <t>Risicopunt</t>
  </si>
  <si>
    <t>0 – 5.000</t>
  </si>
  <si>
    <t>5.000 – 10.000</t>
  </si>
  <si>
    <t>10.000 – 15.000</t>
  </si>
  <si>
    <t>15.000 – 20.000</t>
  </si>
  <si>
    <t>&gt; 20.000</t>
  </si>
  <si>
    <t>2. leeftijdsopbouw (zwaartepunt, maximaal 1 categorie toe te wijzen)</t>
  </si>
  <si>
    <t>0 – 10 jaar (zonder aanwezigheid ouders)</t>
  </si>
  <si>
    <t xml:space="preserve">0 – 10 jaar (met aanwezigheid ouders) </t>
  </si>
  <si>
    <t>10 – 18 jaar (zonder aanwezigheid ouders)</t>
  </si>
  <si>
    <t>10 – 18 jaar (met aanwezigheid ouders)</t>
  </si>
  <si>
    <t xml:space="preserve">18 – 30 jaar </t>
  </si>
  <si>
    <t>30 – 45 jaar</t>
  </si>
  <si>
    <t>&gt; 45 jaar</t>
  </si>
  <si>
    <t>alle leeftijden</t>
  </si>
  <si>
    <t>3.conditie / gezondheidstoestand</t>
  </si>
  <si>
    <t>goed</t>
  </si>
  <si>
    <t>redelijk</t>
  </si>
  <si>
    <t>matig</t>
  </si>
  <si>
    <t>slecht</t>
  </si>
  <si>
    <t>4. gebruik alcohol / drugs</t>
  </si>
  <si>
    <t>niet aanwezig</t>
  </si>
  <si>
    <t>mogelijk aanwezig, maar geen risicoverwachting</t>
  </si>
  <si>
    <t>aanwezig met risicoverwachting</t>
  </si>
  <si>
    <t>5. aanwezigheid van publiek</t>
  </si>
  <si>
    <t>als toeschouwer</t>
  </si>
  <si>
    <t>als toeschouwer en/of deelnemer</t>
  </si>
  <si>
    <t>als deelnemer</t>
  </si>
  <si>
    <t>1. locatie evenement</t>
  </si>
  <si>
    <t>in een gebouw</t>
  </si>
  <si>
    <t>in een tijdelijk onderkomen (tent, partyboot e.d.)</t>
  </si>
  <si>
    <t>in open lucht; op locatie die daarvoor is bestemd en ingericht</t>
  </si>
  <si>
    <t>in open lucht; op locatie die daar niet  voor is bestemd en ingericht</t>
  </si>
  <si>
    <t>binnen één gemeente</t>
  </si>
  <si>
    <t>gemeentegrens overstijgend</t>
  </si>
  <si>
    <t>2. toegankelijkheid aan- en afvoerwegen</t>
  </si>
  <si>
    <t>goede aan- en afvoerwegen</t>
  </si>
  <si>
    <t>redelijk (1 weg voor aan- en afvoer)</t>
  </si>
  <si>
    <t>matig (weg met obstakels)</t>
  </si>
  <si>
    <t>slecht (geen toegangsweg)</t>
  </si>
  <si>
    <t>3. seizoen</t>
  </si>
  <si>
    <t>lente of herfst</t>
  </si>
  <si>
    <t>zomer of winter</t>
  </si>
  <si>
    <t>4. duur evenement</t>
  </si>
  <si>
    <t>0 – 3 uur, (weekend vrijdag t/m zondag) daguren</t>
  </si>
  <si>
    <t>0 – 3 uur, (weekend vrijdag t/m zondag) avond- /nachturen</t>
  </si>
  <si>
    <t>3 – 12 uur, daguren</t>
  </si>
  <si>
    <t>3 – 12 uur, avond- /nachturen</t>
  </si>
  <si>
    <t>1 dag</t>
  </si>
  <si>
    <t>meerdere dagen</t>
  </si>
  <si>
    <t>5. ondergrond</t>
  </si>
  <si>
    <t>harde ondergrond; steen asfalt, e.d.</t>
  </si>
  <si>
    <t>zachte ondergrond, vochtdoorlatend; zand, gras, e.d.</t>
  </si>
  <si>
    <t>zachte ondergrond, drassig; zand, gras, e.d.</t>
  </si>
  <si>
    <t xml:space="preserve">Minimum </t>
  </si>
  <si>
    <t xml:space="preserve">Maximum </t>
  </si>
  <si>
    <t xml:space="preserve">aantal risicopunten </t>
  </si>
  <si>
    <t>aantal risicopunten</t>
  </si>
  <si>
    <t>soort evenement</t>
  </si>
  <si>
    <t>samenstelling publiek</t>
  </si>
  <si>
    <t>plaats en tijdstip</t>
  </si>
  <si>
    <t>totaal</t>
  </si>
  <si>
    <t>Klasse</t>
  </si>
  <si>
    <t>betrokken disciplines</t>
  </si>
  <si>
    <t>preparatieve maatregelen</t>
  </si>
  <si>
    <t>repressieve maatregelen</t>
  </si>
  <si>
    <t>Klasse A</t>
  </si>
  <si>
    <t>gemeente, medewerker openbare veiligheid, en gemeente informeert eventueel</t>
  </si>
  <si>
    <t>standaard maatregelen (basiszorg wordt niet beïnvloed)</t>
  </si>
  <si>
    <t>lokale brandweer</t>
  </si>
  <si>
    <t>lokale polititie</t>
  </si>
  <si>
    <t>GHOR</t>
  </si>
  <si>
    <t>Klasse B</t>
  </si>
  <si>
    <t>als klasse A én gemeente vraagt advies aan:</t>
  </si>
  <si>
    <t>aanvullende maatregelen per discipline én minimaal:</t>
  </si>
  <si>
    <t>1. calamiteitenplan met bereikbaarheidskaart (t.b.v. alle betrokken diensten en de organisatie van het evenement)</t>
  </si>
  <si>
    <t>2. informeren meldkamers</t>
  </si>
  <si>
    <t>3. bereikbaarheid organisator evenement</t>
  </si>
  <si>
    <t>Klasse C</t>
  </si>
  <si>
    <t>multidisciplinaire werkgroep met:</t>
  </si>
  <si>
    <t>maatregelen conform klasse B én</t>
  </si>
  <si>
    <t>voorbereiding grootschalig (basiszorg wordt beïnvloed)</t>
  </si>
  <si>
    <t>1. multidisciplinaire maatregelen</t>
  </si>
  <si>
    <t>2. multidisciplinair incidentenbestrijdingsplan</t>
  </si>
  <si>
    <r>
      <t>-</t>
    </r>
    <r>
      <rPr>
        <sz val="7"/>
        <rFont val="Times New Roman"/>
        <family val="1"/>
      </rPr>
      <t xml:space="preserve">  </t>
    </r>
    <r>
      <rPr>
        <sz val="10"/>
        <rFont val="Arial"/>
        <family val="2"/>
      </rPr>
      <t>lokale brandweer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</si>
  <si>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Arial"/>
        <family val="2"/>
      </rPr>
      <t>lokale politie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</si>
  <si>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Arial"/>
        <family val="2"/>
      </rPr>
      <t>GHOR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</si>
  <si>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Arial"/>
        <family val="2"/>
      </rPr>
      <t>gemeente</t>
    </r>
  </si>
  <si>
    <t>2. samenstelling publiek</t>
  </si>
  <si>
    <t>Aantal risicopunten soort evenement</t>
  </si>
  <si>
    <t>2. leeftijdsopbouw</t>
  </si>
  <si>
    <t>Aantal risicopunten samenstelling publiek</t>
  </si>
  <si>
    <t>3. plaats en tijdstip</t>
  </si>
  <si>
    <t>0–3 uur, (maandag t/m donderdag) daguren</t>
  </si>
  <si>
    <t>0–3 uur, (maandag t/m donderdag) avond- /nachturen</t>
  </si>
  <si>
    <t>Aantal risicopunten plaats en tijdstip</t>
  </si>
  <si>
    <t>Totaal aantal risicopunten</t>
  </si>
  <si>
    <t>Classificatie evenement</t>
  </si>
  <si>
    <t>Partyboot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</si>
</sst>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7" xfId="0" applyBorder="1"/>
    <xf numFmtId="0" fontId="1" fillId="2" borderId="6" xfId="0" applyFont="1" applyFill="1" applyBorder="1" applyAlignment="1">
      <alignment vertical="top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1" fillId="4" borderId="9" xfId="0" applyFont="1" applyFill="1" applyBorder="1" applyAlignment="1" applyProtection="1">
      <alignment vertical="top" wrapText="1"/>
      <protection hidden="1"/>
    </xf>
    <xf numFmtId="0" fontId="1" fillId="4" borderId="9" xfId="0" applyFont="1" applyFill="1" applyBorder="1" applyAlignment="1" applyProtection="1">
      <alignment horizontal="center" vertical="top" wrapText="1"/>
      <protection hidden="1"/>
    </xf>
    <xf numFmtId="0" fontId="1" fillId="5" borderId="0" xfId="0" applyFont="1" applyFill="1" applyAlignment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9" fillId="0" borderId="0" xfId="1" applyAlignment="1" applyProtection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0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 vertical="top" wrapText="1"/>
    </xf>
    <xf numFmtId="0" fontId="8" fillId="6" borderId="11" xfId="0" applyFont="1" applyFill="1" applyBorder="1" applyAlignment="1" applyProtection="1">
      <alignment horizontal="center" vertical="top" wrapText="1"/>
      <protection hidden="1"/>
    </xf>
    <xf numFmtId="0" fontId="8" fillId="6" borderId="12" xfId="0" applyFont="1" applyFill="1" applyBorder="1" applyAlignment="1" applyProtection="1">
      <alignment horizontal="center" vertical="top" wrapText="1"/>
      <protection hidden="1"/>
    </xf>
    <xf numFmtId="0" fontId="1" fillId="6" borderId="10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3">
    <dxf>
      <fill>
        <patternFill>
          <bgColor indexed="5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48"/>
  <sheetViews>
    <sheetView tabSelected="1" workbookViewId="0"/>
  </sheetViews>
  <sheetFormatPr defaultRowHeight="12.75"/>
  <cols>
    <col min="1" max="1" width="57.5703125" customWidth="1"/>
    <col min="2" max="2" width="11" style="3" customWidth="1"/>
  </cols>
  <sheetData>
    <row r="1" spans="1:2" s="39" customFormat="1">
      <c r="B1" s="40"/>
    </row>
    <row r="3" spans="1:2" ht="13.5" thickBot="1"/>
    <row r="4" spans="1:2" ht="13.5" thickBot="1">
      <c r="A4" s="45" t="s">
        <v>0</v>
      </c>
      <c r="B4" s="46"/>
    </row>
    <row r="5" spans="1:2">
      <c r="A5" s="30" t="s">
        <v>1</v>
      </c>
      <c r="B5" s="17" t="s">
        <v>22</v>
      </c>
    </row>
    <row r="6" spans="1:2">
      <c r="A6" s="31" t="s">
        <v>10</v>
      </c>
      <c r="B6" s="32">
        <f>IF($A$6="","",VLOOKUP(A6,evenementscore,2,FALSE))</f>
        <v>1</v>
      </c>
    </row>
    <row r="7" spans="1:2">
      <c r="A7" s="33" t="s">
        <v>111</v>
      </c>
      <c r="B7" s="34">
        <f>SUM(B6)</f>
        <v>1</v>
      </c>
    </row>
    <row r="8" spans="1:2" ht="13.5" thickBot="1"/>
    <row r="9" spans="1:2" ht="13.5" thickBot="1">
      <c r="A9" s="45" t="s">
        <v>110</v>
      </c>
      <c r="B9" s="46"/>
    </row>
    <row r="10" spans="1:2" ht="13.5" thickBot="1">
      <c r="A10" s="41" t="s">
        <v>21</v>
      </c>
      <c r="B10" s="42"/>
    </row>
    <row r="11" spans="1:2" ht="13.5" thickBot="1">
      <c r="A11" s="6" t="s">
        <v>1</v>
      </c>
      <c r="B11" s="22" t="s">
        <v>22</v>
      </c>
    </row>
    <row r="12" spans="1:2" ht="13.5" thickBot="1">
      <c r="A12" s="31" t="s">
        <v>23</v>
      </c>
      <c r="B12" s="32">
        <f>IF($A$12="","",VLOOKUP(A12,deelnemersscore,2,FALSE))</f>
        <v>0.2</v>
      </c>
    </row>
    <row r="13" spans="1:2" ht="13.5" thickBot="1">
      <c r="A13" s="41" t="s">
        <v>112</v>
      </c>
      <c r="B13" s="42"/>
    </row>
    <row r="14" spans="1:2" ht="13.5" thickBot="1">
      <c r="A14" s="6" t="s">
        <v>1</v>
      </c>
      <c r="B14" s="7" t="s">
        <v>22</v>
      </c>
    </row>
    <row r="15" spans="1:2" ht="13.5" thickBot="1">
      <c r="A15" s="31" t="s">
        <v>36</v>
      </c>
      <c r="B15" s="32">
        <f>IF(A15="","",VLOOKUP($A$15,leeftijdsopbouwscore,2,FALSE))</f>
        <v>0.75</v>
      </c>
    </row>
    <row r="16" spans="1:2" ht="13.5" thickBot="1">
      <c r="A16" s="41" t="s">
        <v>37</v>
      </c>
      <c r="B16" s="42"/>
    </row>
    <row r="17" spans="1:2" ht="13.5" thickBot="1">
      <c r="A17" s="6" t="s">
        <v>1</v>
      </c>
      <c r="B17" s="7" t="s">
        <v>22</v>
      </c>
    </row>
    <row r="18" spans="1:2" ht="13.5" thickBot="1">
      <c r="A18" s="31" t="s">
        <v>38</v>
      </c>
      <c r="B18" s="32">
        <f>IF($A$18="","",VLOOKUP(A18,gezondheidstoestandscore,2,FALSE))</f>
        <v>0</v>
      </c>
    </row>
    <row r="19" spans="1:2" ht="13.5" thickBot="1">
      <c r="A19" s="41" t="s">
        <v>42</v>
      </c>
      <c r="B19" s="42"/>
    </row>
    <row r="20" spans="1:2" ht="13.5" thickBot="1">
      <c r="A20" s="6" t="s">
        <v>1</v>
      </c>
      <c r="B20" s="7" t="s">
        <v>22</v>
      </c>
    </row>
    <row r="21" spans="1:2" ht="13.5" thickBot="1">
      <c r="A21" s="31" t="s">
        <v>44</v>
      </c>
      <c r="B21" s="32">
        <f>IF(A21="","",VLOOKUP($A$21,Drugs_drankgebruikscore,2,FALSE))</f>
        <v>0.25</v>
      </c>
    </row>
    <row r="22" spans="1:2" ht="13.5" thickBot="1">
      <c r="A22" s="41" t="s">
        <v>46</v>
      </c>
      <c r="B22" s="42"/>
    </row>
    <row r="23" spans="1:2" ht="13.5" thickBot="1">
      <c r="A23" s="6" t="s">
        <v>1</v>
      </c>
      <c r="B23" s="7" t="s">
        <v>22</v>
      </c>
    </row>
    <row r="24" spans="1:2">
      <c r="A24" s="31" t="s">
        <v>47</v>
      </c>
      <c r="B24" s="32">
        <f>IF(A24="","",VLOOKUP($A$24,publiekscore,2,FALSE))</f>
        <v>0.5</v>
      </c>
    </row>
    <row r="25" spans="1:2">
      <c r="A25" s="33" t="s">
        <v>113</v>
      </c>
      <c r="B25" s="34">
        <f>SUM(B12,B15,B18,B21,B24)</f>
        <v>1.7</v>
      </c>
    </row>
    <row r="27" spans="1:2" ht="16.5" thickBot="1">
      <c r="A27" s="43" t="s">
        <v>114</v>
      </c>
      <c r="B27" s="44"/>
    </row>
    <row r="28" spans="1:2" ht="13.5" thickBot="1">
      <c r="A28" s="41" t="s">
        <v>50</v>
      </c>
      <c r="B28" s="42"/>
    </row>
    <row r="29" spans="1:2" ht="13.5" thickBot="1">
      <c r="A29" s="6" t="s">
        <v>1</v>
      </c>
      <c r="B29" s="7" t="s">
        <v>22</v>
      </c>
    </row>
    <row r="30" spans="1:2">
      <c r="A30" s="31" t="s">
        <v>54</v>
      </c>
      <c r="B30" s="32">
        <f>IF($A$30="","",VLOOKUP($A$30,Locatiescore,2,FALSE))</f>
        <v>0.75</v>
      </c>
    </row>
    <row r="31" spans="1:2" ht="13.5" thickBot="1">
      <c r="A31" s="31" t="s">
        <v>55</v>
      </c>
      <c r="B31" s="32">
        <f>IF($A$31="","",VLOOKUP($A$31,gemeentescore,2,FALSE))</f>
        <v>0.5</v>
      </c>
    </row>
    <row r="32" spans="1:2" ht="13.5" thickBot="1">
      <c r="A32" s="41" t="s">
        <v>57</v>
      </c>
      <c r="B32" s="42"/>
    </row>
    <row r="33" spans="1:2" ht="13.5" thickBot="1">
      <c r="A33" s="6" t="s">
        <v>1</v>
      </c>
      <c r="B33" s="7" t="s">
        <v>22</v>
      </c>
    </row>
    <row r="34" spans="1:2" ht="13.5" thickBot="1">
      <c r="A34" s="31" t="s">
        <v>58</v>
      </c>
      <c r="B34" s="32">
        <f>IF($A$34="","",VLOOKUP($A$34,toegankelijkheidsscore,2,FALSE))</f>
        <v>0</v>
      </c>
    </row>
    <row r="35" spans="1:2" ht="13.5" thickBot="1">
      <c r="A35" s="41" t="s">
        <v>62</v>
      </c>
      <c r="B35" s="42"/>
    </row>
    <row r="36" spans="1:2" ht="13.5" thickBot="1">
      <c r="A36" s="6" t="s">
        <v>1</v>
      </c>
      <c r="B36" s="7" t="s">
        <v>22</v>
      </c>
    </row>
    <row r="37" spans="1:2" ht="13.5" thickBot="1">
      <c r="A37" s="31" t="s">
        <v>64</v>
      </c>
      <c r="B37" s="32">
        <f>IF($A$37="","",VLOOKUP($A$37,seizoenscore,2,FALSE))</f>
        <v>0.5</v>
      </c>
    </row>
    <row r="38" spans="1:2" ht="13.5" thickBot="1">
      <c r="A38" s="41" t="s">
        <v>65</v>
      </c>
      <c r="B38" s="42"/>
    </row>
    <row r="39" spans="1:2" ht="13.5" thickBot="1">
      <c r="A39" s="6" t="s">
        <v>1</v>
      </c>
      <c r="B39" s="7" t="s">
        <v>22</v>
      </c>
    </row>
    <row r="40" spans="1:2" ht="13.5" thickBot="1">
      <c r="A40" s="31" t="s">
        <v>69</v>
      </c>
      <c r="B40" s="32">
        <f>IF($A$40="","",VLOOKUP($A$40,Duurscore,2,FALSE))</f>
        <v>1</v>
      </c>
    </row>
    <row r="41" spans="1:2" ht="13.5" thickBot="1">
      <c r="A41" s="41" t="s">
        <v>72</v>
      </c>
      <c r="B41" s="42"/>
    </row>
    <row r="42" spans="1:2" ht="13.5" thickBot="1">
      <c r="A42" s="6" t="s">
        <v>1</v>
      </c>
      <c r="B42" s="7" t="s">
        <v>22</v>
      </c>
    </row>
    <row r="43" spans="1:2">
      <c r="A43" s="31" t="s">
        <v>73</v>
      </c>
      <c r="B43" s="32">
        <f>IF($A$43="","",VLOOKUP($A$43,Ondergrondscore,2,FALSE))</f>
        <v>0.25</v>
      </c>
    </row>
    <row r="44" spans="1:2">
      <c r="A44" s="33" t="s">
        <v>117</v>
      </c>
      <c r="B44" s="34">
        <f>SUM(B43,B30,B31,B34,B37,B40)</f>
        <v>3</v>
      </c>
    </row>
    <row r="46" spans="1:2">
      <c r="A46" s="35" t="s">
        <v>118</v>
      </c>
      <c r="B46" s="36">
        <f>SUM(B7,B25,B44)</f>
        <v>5.7</v>
      </c>
    </row>
    <row r="48" spans="1:2">
      <c r="A48" s="37" t="s">
        <v>119</v>
      </c>
      <c r="B48" s="38" t="str">
        <f>IF(B46&lt;6,"A klasse",IF(B46&lt;=9,"B klasse","C klasse"))</f>
        <v>A klasse</v>
      </c>
    </row>
  </sheetData>
  <mergeCells count="13">
    <mergeCell ref="A16:B16"/>
    <mergeCell ref="A19:B19"/>
    <mergeCell ref="A4:B4"/>
    <mergeCell ref="A10:B10"/>
    <mergeCell ref="A13:B13"/>
    <mergeCell ref="A9:B9"/>
    <mergeCell ref="A22:B22"/>
    <mergeCell ref="A38:B38"/>
    <mergeCell ref="A41:B41"/>
    <mergeCell ref="A27:B27"/>
    <mergeCell ref="A28:B28"/>
    <mergeCell ref="A32:B32"/>
    <mergeCell ref="A35:B35"/>
  </mergeCells>
  <phoneticPr fontId="0" type="noConversion"/>
  <conditionalFormatting sqref="B48">
    <cfRule type="cellIs" dxfId="2" priority="1" stopIfTrue="1" operator="equal">
      <formula>"A klasse"</formula>
    </cfRule>
    <cfRule type="cellIs" dxfId="1" priority="2" stopIfTrue="1" operator="equal">
      <formula>"B klasse"</formula>
    </cfRule>
    <cfRule type="cellIs" dxfId="0" priority="3" stopIfTrue="1" operator="equal">
      <formula>"C klasse"</formula>
    </cfRule>
  </conditionalFormatting>
  <dataValidations count="12">
    <dataValidation type="list" allowBlank="1" showInputMessage="1" showErrorMessage="1" sqref="A6">
      <formula1>Soort_evenement</formula1>
    </dataValidation>
    <dataValidation type="list" allowBlank="1" showInputMessage="1" showErrorMessage="1" sqref="A12">
      <formula1>aantal_deelnemers</formula1>
    </dataValidation>
    <dataValidation type="list" allowBlank="1" showInputMessage="1" showErrorMessage="1" sqref="A15">
      <formula1>leeftijdsopbouw</formula1>
    </dataValidation>
    <dataValidation type="list" allowBlank="1" showInputMessage="1" showErrorMessage="1" sqref="A18">
      <formula1>gezondheidstoestand</formula1>
    </dataValidation>
    <dataValidation type="list" allowBlank="1" showInputMessage="1" showErrorMessage="1" sqref="A21">
      <formula1>Drugs_drankgebruik</formula1>
    </dataValidation>
    <dataValidation type="list" allowBlank="1" showInputMessage="1" showErrorMessage="1" sqref="A24">
      <formula1>publiek</formula1>
    </dataValidation>
    <dataValidation type="list" allowBlank="1" showInputMessage="1" showErrorMessage="1" sqref="A30">
      <formula1>locatie</formula1>
    </dataValidation>
    <dataValidation type="list" allowBlank="1" showInputMessage="1" showErrorMessage="1" sqref="A31">
      <formula1>gemeente</formula1>
    </dataValidation>
    <dataValidation type="list" allowBlank="1" showInputMessage="1" showErrorMessage="1" sqref="A34">
      <formula1>toegankelijkheid</formula1>
    </dataValidation>
    <dataValidation type="list" allowBlank="1" showInputMessage="1" showErrorMessage="1" sqref="A37">
      <formula1>seizoen</formula1>
    </dataValidation>
    <dataValidation type="list" allowBlank="1" showInputMessage="1" showErrorMessage="1" sqref="A40">
      <formula1>Duur</formula1>
    </dataValidation>
    <dataValidation type="list" allowBlank="1" showInputMessage="1" showErrorMessage="1" sqref="A43">
      <formula1>ondergrond</formula1>
    </dataValidation>
  </dataValidations>
  <hyperlinks>
    <hyperlink ref="B48" location="Maatregelen!A1" display="Maatregelen!A1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A5" sqref="A5"/>
    </sheetView>
  </sheetViews>
  <sheetFormatPr defaultRowHeight="12.75"/>
  <cols>
    <col min="1" max="1" width="52.42578125" bestFit="1" customWidth="1"/>
    <col min="2" max="2" width="11.5703125" customWidth="1"/>
    <col min="3" max="3" width="11.28515625" customWidth="1"/>
  </cols>
  <sheetData>
    <row r="1" spans="1:5" ht="13.5" thickBot="1">
      <c r="A1" s="41" t="s">
        <v>0</v>
      </c>
      <c r="B1" s="42"/>
    </row>
    <row r="2" spans="1:5" ht="13.5" thickBot="1">
      <c r="A2" s="1" t="s">
        <v>1</v>
      </c>
      <c r="B2" s="2" t="s">
        <v>2</v>
      </c>
      <c r="E2" s="3" t="s">
        <v>3</v>
      </c>
    </row>
    <row r="3" spans="1:5" ht="13.5" thickBot="1">
      <c r="A3" s="4" t="s">
        <v>4</v>
      </c>
      <c r="B3" s="5">
        <v>3</v>
      </c>
      <c r="E3" s="3" t="s">
        <v>5</v>
      </c>
    </row>
    <row r="4" spans="1:5" ht="26.25" thickBot="1">
      <c r="A4" s="4" t="s">
        <v>6</v>
      </c>
      <c r="B4" s="5">
        <v>2</v>
      </c>
    </row>
    <row r="5" spans="1:5" ht="13.5" thickBot="1">
      <c r="A5" s="4" t="s">
        <v>7</v>
      </c>
      <c r="B5" s="5">
        <v>3</v>
      </c>
    </row>
    <row r="6" spans="1:5" ht="27.75" customHeight="1" thickBot="1">
      <c r="A6" s="4" t="s">
        <v>8</v>
      </c>
      <c r="B6" s="5">
        <v>2</v>
      </c>
    </row>
    <row r="7" spans="1:5" ht="26.25" thickBot="1">
      <c r="A7" s="4" t="s">
        <v>9</v>
      </c>
      <c r="B7" s="5">
        <v>3</v>
      </c>
    </row>
    <row r="8" spans="1:5" ht="26.25" thickBot="1">
      <c r="A8" s="4" t="s">
        <v>10</v>
      </c>
      <c r="B8" s="5">
        <v>1</v>
      </c>
    </row>
    <row r="9" spans="1:5" ht="13.5" thickBot="1">
      <c r="A9" s="4" t="s">
        <v>11</v>
      </c>
      <c r="B9" s="5">
        <v>2</v>
      </c>
    </row>
    <row r="10" spans="1:5" ht="13.5" thickBot="1">
      <c r="A10" s="4" t="s">
        <v>12</v>
      </c>
      <c r="B10" s="5">
        <v>3</v>
      </c>
    </row>
    <row r="11" spans="1:5" ht="13.5" thickBot="1">
      <c r="A11" s="4" t="s">
        <v>13</v>
      </c>
      <c r="B11" s="5">
        <v>1</v>
      </c>
    </row>
    <row r="12" spans="1:5" ht="13.5" thickBot="1">
      <c r="A12" s="4" t="s">
        <v>14</v>
      </c>
      <c r="B12" s="5">
        <v>2</v>
      </c>
    </row>
    <row r="13" spans="1:5" ht="13.5" thickBot="1">
      <c r="A13" s="4" t="s">
        <v>15</v>
      </c>
      <c r="B13" s="5">
        <v>2</v>
      </c>
    </row>
    <row r="14" spans="1:5" ht="13.5" thickBot="1">
      <c r="A14" s="4" t="s">
        <v>16</v>
      </c>
      <c r="B14" s="5">
        <v>3</v>
      </c>
    </row>
    <row r="15" spans="1:5" ht="13.5" thickBot="1">
      <c r="A15" s="4" t="s">
        <v>17</v>
      </c>
      <c r="B15" s="5">
        <v>2</v>
      </c>
    </row>
    <row r="16" spans="1:5" ht="13.5" thickBot="1">
      <c r="A16" s="4" t="s">
        <v>18</v>
      </c>
      <c r="B16" s="5">
        <v>3</v>
      </c>
    </row>
    <row r="17" spans="1:2" ht="13.5" thickBot="1">
      <c r="A17" s="4" t="s">
        <v>19</v>
      </c>
      <c r="B17" s="5">
        <v>3</v>
      </c>
    </row>
    <row r="18" spans="1:2" ht="13.5" thickBot="1">
      <c r="A18" s="4" t="s">
        <v>20</v>
      </c>
      <c r="B18" s="5">
        <v>2</v>
      </c>
    </row>
    <row r="19" spans="1:2" ht="13.5" thickBot="1">
      <c r="A19" s="4" t="s">
        <v>120</v>
      </c>
      <c r="B19" s="5">
        <v>1</v>
      </c>
    </row>
    <row r="22" spans="1:2" ht="13.5" thickBot="1"/>
    <row r="23" spans="1:2" ht="13.5" thickBot="1">
      <c r="A23" s="41" t="s">
        <v>21</v>
      </c>
      <c r="B23" s="42"/>
    </row>
    <row r="24" spans="1:2" ht="13.5" thickBot="1">
      <c r="A24" s="6" t="s">
        <v>1</v>
      </c>
      <c r="B24" s="7" t="s">
        <v>22</v>
      </c>
    </row>
    <row r="25" spans="1:2" ht="13.5" thickBot="1">
      <c r="A25" s="8" t="s">
        <v>23</v>
      </c>
      <c r="B25" s="9">
        <v>0.2</v>
      </c>
    </row>
    <row r="26" spans="1:2" ht="13.5" thickBot="1">
      <c r="A26" s="8" t="s">
        <v>24</v>
      </c>
      <c r="B26" s="9">
        <v>0.4</v>
      </c>
    </row>
    <row r="27" spans="1:2" ht="13.5" thickBot="1">
      <c r="A27" s="8" t="s">
        <v>25</v>
      </c>
      <c r="B27" s="9">
        <v>0.6</v>
      </c>
    </row>
    <row r="28" spans="1:2" ht="13.5" thickBot="1">
      <c r="A28" s="8" t="s">
        <v>26</v>
      </c>
      <c r="B28" s="9">
        <v>0.8</v>
      </c>
    </row>
    <row r="29" spans="1:2" ht="25.5" customHeight="1" thickBot="1">
      <c r="A29" s="8" t="s">
        <v>27</v>
      </c>
      <c r="B29" s="9">
        <v>1</v>
      </c>
    </row>
    <row r="30" spans="1:2" ht="13.5" thickBot="1">
      <c r="A30" s="41" t="s">
        <v>28</v>
      </c>
      <c r="B30" s="42"/>
    </row>
    <row r="31" spans="1:2" ht="13.5" thickBot="1">
      <c r="A31" s="6" t="s">
        <v>1</v>
      </c>
      <c r="B31" s="7" t="s">
        <v>22</v>
      </c>
    </row>
    <row r="32" spans="1:2" ht="13.5" thickBot="1">
      <c r="A32" s="8" t="s">
        <v>29</v>
      </c>
      <c r="B32" s="9">
        <v>0.5</v>
      </c>
    </row>
    <row r="33" spans="1:2" ht="13.5" thickBot="1">
      <c r="A33" s="8" t="s">
        <v>30</v>
      </c>
      <c r="B33" s="9">
        <v>0.25</v>
      </c>
    </row>
    <row r="34" spans="1:2" ht="13.5" thickBot="1">
      <c r="A34" s="8" t="s">
        <v>31</v>
      </c>
      <c r="B34" s="9">
        <v>0.75</v>
      </c>
    </row>
    <row r="35" spans="1:2" ht="13.5" thickBot="1">
      <c r="A35" s="8" t="s">
        <v>32</v>
      </c>
      <c r="B35" s="9">
        <v>0.5</v>
      </c>
    </row>
    <row r="36" spans="1:2" ht="13.5" thickBot="1">
      <c r="A36" s="8" t="s">
        <v>33</v>
      </c>
      <c r="B36" s="9">
        <v>1</v>
      </c>
    </row>
    <row r="37" spans="1:2" ht="13.5" thickBot="1">
      <c r="A37" s="8" t="s">
        <v>34</v>
      </c>
      <c r="B37" s="9">
        <v>0.5</v>
      </c>
    </row>
    <row r="38" spans="1:2" ht="13.5" thickBot="1">
      <c r="A38" s="8" t="s">
        <v>35</v>
      </c>
      <c r="B38" s="9">
        <v>0.25</v>
      </c>
    </row>
    <row r="39" spans="1:2" ht="13.5" thickBot="1">
      <c r="A39" s="8" t="s">
        <v>36</v>
      </c>
      <c r="B39" s="9">
        <v>0.75</v>
      </c>
    </row>
    <row r="40" spans="1:2" ht="13.5" thickBot="1">
      <c r="A40" s="41" t="s">
        <v>37</v>
      </c>
      <c r="B40" s="42"/>
    </row>
    <row r="41" spans="1:2" ht="13.5" thickBot="1">
      <c r="A41" s="6" t="s">
        <v>1</v>
      </c>
      <c r="B41" s="7" t="s">
        <v>22</v>
      </c>
    </row>
    <row r="42" spans="1:2" ht="13.5" thickBot="1">
      <c r="A42" s="8" t="s">
        <v>38</v>
      </c>
      <c r="B42" s="9">
        <v>0</v>
      </c>
    </row>
    <row r="43" spans="1:2" ht="13.5" thickBot="1">
      <c r="A43" s="8" t="s">
        <v>39</v>
      </c>
      <c r="B43" s="9">
        <v>0.25</v>
      </c>
    </row>
    <row r="44" spans="1:2" ht="13.5" thickBot="1">
      <c r="A44" s="8" t="s">
        <v>40</v>
      </c>
      <c r="B44" s="9">
        <v>0.5</v>
      </c>
    </row>
    <row r="45" spans="1:2" ht="13.5" thickBot="1">
      <c r="A45" s="8" t="s">
        <v>41</v>
      </c>
      <c r="B45" s="9">
        <v>1</v>
      </c>
    </row>
    <row r="46" spans="1:2" ht="13.5" thickBot="1">
      <c r="A46" s="41" t="s">
        <v>42</v>
      </c>
      <c r="B46" s="42"/>
    </row>
    <row r="47" spans="1:2" ht="13.5" thickBot="1">
      <c r="A47" s="6" t="s">
        <v>1</v>
      </c>
      <c r="B47" s="7" t="s">
        <v>22</v>
      </c>
    </row>
    <row r="48" spans="1:2" ht="13.5" thickBot="1">
      <c r="A48" s="10" t="s">
        <v>43</v>
      </c>
      <c r="B48" s="9">
        <v>0</v>
      </c>
    </row>
    <row r="49" spans="1:2" ht="13.5" thickBot="1">
      <c r="A49" s="10" t="s">
        <v>44</v>
      </c>
      <c r="B49" s="9">
        <v>0.25</v>
      </c>
    </row>
    <row r="50" spans="1:2" ht="13.5" thickBot="1">
      <c r="A50" s="10" t="s">
        <v>45</v>
      </c>
      <c r="B50" s="9">
        <v>1</v>
      </c>
    </row>
    <row r="51" spans="1:2" ht="13.5" thickBot="1">
      <c r="A51" s="41" t="s">
        <v>46</v>
      </c>
      <c r="B51" s="42"/>
    </row>
    <row r="52" spans="1:2" ht="13.5" thickBot="1">
      <c r="A52" s="6" t="s">
        <v>1</v>
      </c>
      <c r="B52" s="7" t="s">
        <v>22</v>
      </c>
    </row>
    <row r="53" spans="1:2" ht="13.5" thickBot="1">
      <c r="A53" s="10" t="s">
        <v>47</v>
      </c>
      <c r="B53" s="9">
        <v>0.5</v>
      </c>
    </row>
    <row r="54" spans="1:2" ht="13.5" thickBot="1">
      <c r="A54" s="10" t="s">
        <v>48</v>
      </c>
      <c r="B54" s="9">
        <v>0.75</v>
      </c>
    </row>
    <row r="55" spans="1:2" ht="13.5" thickBot="1">
      <c r="A55" s="10" t="s">
        <v>49</v>
      </c>
      <c r="B55" s="9">
        <v>1</v>
      </c>
    </row>
    <row r="57" spans="1:2" ht="13.5" thickBot="1"/>
    <row r="58" spans="1:2" ht="13.5" thickBot="1">
      <c r="A58" s="41" t="s">
        <v>50</v>
      </c>
      <c r="B58" s="42"/>
    </row>
    <row r="59" spans="1:2" ht="13.5" thickBot="1">
      <c r="A59" s="6" t="s">
        <v>1</v>
      </c>
      <c r="B59" s="7" t="s">
        <v>22</v>
      </c>
    </row>
    <row r="60" spans="1:2" ht="13.5" thickBot="1">
      <c r="A60" s="8" t="s">
        <v>51</v>
      </c>
      <c r="B60" s="9">
        <v>0.75</v>
      </c>
    </row>
    <row r="61" spans="1:2" ht="13.5" thickBot="1">
      <c r="A61" s="8" t="s">
        <v>52</v>
      </c>
      <c r="B61" s="9">
        <v>0.75</v>
      </c>
    </row>
    <row r="62" spans="1:2" ht="13.5" thickBot="1">
      <c r="A62" s="8" t="s">
        <v>53</v>
      </c>
      <c r="B62" s="9">
        <v>0.5</v>
      </c>
    </row>
    <row r="63" spans="1:2" ht="26.25" thickBot="1">
      <c r="A63" s="8" t="s">
        <v>54</v>
      </c>
      <c r="B63" s="9">
        <v>0.75</v>
      </c>
    </row>
    <row r="64" spans="1:2" ht="13.5" thickBot="1">
      <c r="A64" s="8" t="s">
        <v>55</v>
      </c>
      <c r="B64" s="9">
        <v>0.5</v>
      </c>
    </row>
    <row r="65" spans="1:2" ht="13.5" thickBot="1">
      <c r="A65" s="8" t="s">
        <v>56</v>
      </c>
      <c r="B65" s="9">
        <v>1</v>
      </c>
    </row>
    <row r="66" spans="1:2" ht="13.5" thickBot="1">
      <c r="A66" s="41" t="s">
        <v>57</v>
      </c>
      <c r="B66" s="42"/>
    </row>
    <row r="67" spans="1:2" ht="13.5" thickBot="1">
      <c r="A67" s="6" t="s">
        <v>1</v>
      </c>
      <c r="B67" s="7" t="s">
        <v>22</v>
      </c>
    </row>
    <row r="68" spans="1:2" ht="13.5" thickBot="1">
      <c r="A68" s="8" t="s">
        <v>58</v>
      </c>
      <c r="B68" s="9">
        <v>0</v>
      </c>
    </row>
    <row r="69" spans="1:2" ht="13.5" thickBot="1">
      <c r="A69" s="8" t="s">
        <v>59</v>
      </c>
      <c r="B69" s="9">
        <v>0.5</v>
      </c>
    </row>
    <row r="70" spans="1:2" ht="13.5" thickBot="1">
      <c r="A70" s="8" t="s">
        <v>60</v>
      </c>
      <c r="B70" s="9">
        <v>0.75</v>
      </c>
    </row>
    <row r="71" spans="1:2" ht="13.5" thickBot="1">
      <c r="A71" s="8" t="s">
        <v>61</v>
      </c>
      <c r="B71" s="9">
        <v>1</v>
      </c>
    </row>
    <row r="72" spans="1:2" ht="13.5" thickBot="1">
      <c r="A72" s="41" t="s">
        <v>62</v>
      </c>
      <c r="B72" s="42"/>
    </row>
    <row r="73" spans="1:2" ht="13.5" thickBot="1">
      <c r="A73" s="6" t="s">
        <v>1</v>
      </c>
      <c r="B73" s="7" t="s">
        <v>22</v>
      </c>
    </row>
    <row r="74" spans="1:2" ht="13.5" thickBot="1">
      <c r="A74" s="8" t="s">
        <v>63</v>
      </c>
      <c r="B74" s="9">
        <v>0.25</v>
      </c>
    </row>
    <row r="75" spans="1:2" ht="13.5" thickBot="1">
      <c r="A75" s="8" t="s">
        <v>64</v>
      </c>
      <c r="B75" s="9">
        <v>0.5</v>
      </c>
    </row>
    <row r="76" spans="1:2" ht="13.5" thickBot="1">
      <c r="A76" s="41" t="s">
        <v>65</v>
      </c>
      <c r="B76" s="42"/>
    </row>
    <row r="77" spans="1:2" ht="13.5" thickBot="1">
      <c r="A77" s="6" t="s">
        <v>1</v>
      </c>
      <c r="B77" s="7" t="s">
        <v>22</v>
      </c>
    </row>
    <row r="78" spans="1:2" ht="13.5" thickBot="1">
      <c r="A78" s="8" t="s">
        <v>115</v>
      </c>
      <c r="B78" s="9">
        <v>0.25</v>
      </c>
    </row>
    <row r="79" spans="1:2" ht="13.5" thickBot="1">
      <c r="A79" s="8" t="s">
        <v>116</v>
      </c>
      <c r="B79" s="9">
        <v>0.5</v>
      </c>
    </row>
    <row r="80" spans="1:2" ht="13.5" thickBot="1">
      <c r="A80" s="8" t="s">
        <v>66</v>
      </c>
      <c r="B80" s="9">
        <v>0.5</v>
      </c>
    </row>
    <row r="81" spans="1:3" ht="13.5" thickBot="1">
      <c r="A81" s="8" t="s">
        <v>67</v>
      </c>
      <c r="B81" s="9">
        <v>0.75</v>
      </c>
    </row>
    <row r="82" spans="1:3" ht="13.5" thickBot="1">
      <c r="A82" s="8" t="s">
        <v>68</v>
      </c>
      <c r="B82" s="9">
        <v>0.75</v>
      </c>
    </row>
    <row r="83" spans="1:3" ht="13.5" thickBot="1">
      <c r="A83" s="8" t="s">
        <v>69</v>
      </c>
      <c r="B83" s="9">
        <v>1</v>
      </c>
    </row>
    <row r="84" spans="1:3" ht="13.5" thickBot="1">
      <c r="A84" s="8" t="s">
        <v>70</v>
      </c>
      <c r="B84" s="9">
        <v>1</v>
      </c>
    </row>
    <row r="85" spans="1:3" ht="13.5" thickBot="1">
      <c r="A85" s="8" t="s">
        <v>71</v>
      </c>
      <c r="B85" s="9">
        <v>1</v>
      </c>
    </row>
    <row r="86" spans="1:3" ht="13.5" thickBot="1">
      <c r="A86" s="41" t="s">
        <v>72</v>
      </c>
      <c r="B86" s="42"/>
    </row>
    <row r="87" spans="1:3" ht="13.5" thickBot="1">
      <c r="A87" s="6" t="s">
        <v>1</v>
      </c>
      <c r="B87" s="7" t="s">
        <v>22</v>
      </c>
    </row>
    <row r="88" spans="1:3" ht="13.5" thickBot="1">
      <c r="A88" s="8" t="s">
        <v>73</v>
      </c>
      <c r="B88" s="9">
        <v>0.25</v>
      </c>
    </row>
    <row r="89" spans="1:3" ht="13.5" thickBot="1">
      <c r="A89" s="8" t="s">
        <v>74</v>
      </c>
      <c r="B89" s="9">
        <v>0.5</v>
      </c>
    </row>
    <row r="90" spans="1:3" ht="13.5" thickBot="1">
      <c r="A90" s="8" t="s">
        <v>75</v>
      </c>
      <c r="B90" s="9">
        <v>0.75</v>
      </c>
    </row>
    <row r="92" spans="1:3" ht="13.5" thickBot="1"/>
    <row r="93" spans="1:3">
      <c r="A93" s="47"/>
      <c r="B93" s="11" t="s">
        <v>76</v>
      </c>
      <c r="C93" s="11" t="s">
        <v>77</v>
      </c>
    </row>
    <row r="94" spans="1:3" ht="39" thickBot="1">
      <c r="A94" s="48"/>
      <c r="B94" s="13" t="s">
        <v>78</v>
      </c>
      <c r="C94" s="13" t="s">
        <v>79</v>
      </c>
    </row>
    <row r="95" spans="1:3" ht="13.5" thickBot="1">
      <c r="A95" s="12" t="s">
        <v>80</v>
      </c>
      <c r="B95" s="14">
        <v>1</v>
      </c>
      <c r="C95" s="14">
        <v>3</v>
      </c>
    </row>
    <row r="96" spans="1:3" ht="13.5" thickBot="1">
      <c r="A96" s="12" t="s">
        <v>81</v>
      </c>
      <c r="B96" s="14">
        <v>0.95</v>
      </c>
      <c r="C96" s="14">
        <v>5</v>
      </c>
    </row>
    <row r="97" spans="1:3" ht="13.5" thickBot="1">
      <c r="A97" s="12" t="s">
        <v>82</v>
      </c>
      <c r="B97" s="14">
        <v>1.75</v>
      </c>
      <c r="C97" s="14">
        <v>5</v>
      </c>
    </row>
    <row r="98" spans="1:3" ht="13.5" thickBot="1">
      <c r="A98" s="15" t="s">
        <v>83</v>
      </c>
      <c r="B98" s="14">
        <f>SUM(B95:B97)</f>
        <v>3.7</v>
      </c>
      <c r="C98" s="14">
        <f>SUM(C95:C97)</f>
        <v>13</v>
      </c>
    </row>
  </sheetData>
  <mergeCells count="12">
    <mergeCell ref="A23:B23"/>
    <mergeCell ref="A30:B30"/>
    <mergeCell ref="A40:B40"/>
    <mergeCell ref="A46:B46"/>
    <mergeCell ref="A76:B76"/>
    <mergeCell ref="A86:B86"/>
    <mergeCell ref="A1:B1"/>
    <mergeCell ref="A93:A94"/>
    <mergeCell ref="A51:B51"/>
    <mergeCell ref="A58:B58"/>
    <mergeCell ref="A66:B66"/>
    <mergeCell ref="A72:B7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2.75"/>
  <cols>
    <col min="1" max="1" width="18.140625" customWidth="1"/>
    <col min="2" max="2" width="30.42578125" customWidth="1"/>
    <col min="3" max="3" width="29.140625" customWidth="1"/>
    <col min="4" max="4" width="26.7109375" customWidth="1"/>
  </cols>
  <sheetData>
    <row r="1" spans="1:4">
      <c r="A1" s="16"/>
      <c r="B1" s="17"/>
      <c r="C1" s="17"/>
      <c r="D1" s="17"/>
    </row>
    <row r="2" spans="1:4">
      <c r="A2" s="18" t="s">
        <v>84</v>
      </c>
      <c r="B2" s="19" t="s">
        <v>85</v>
      </c>
      <c r="C2" s="19" t="s">
        <v>86</v>
      </c>
      <c r="D2" s="19" t="s">
        <v>87</v>
      </c>
    </row>
    <row r="3" spans="1:4" ht="13.5" thickBot="1">
      <c r="A3" s="20"/>
      <c r="B3" s="21"/>
      <c r="C3" s="22"/>
      <c r="D3" s="21"/>
    </row>
    <row r="4" spans="1:4" ht="38.25">
      <c r="A4" s="52" t="s">
        <v>88</v>
      </c>
      <c r="B4" s="23" t="s">
        <v>89</v>
      </c>
      <c r="C4" s="23" t="s">
        <v>90</v>
      </c>
      <c r="D4" s="23" t="s">
        <v>90</v>
      </c>
    </row>
    <row r="5" spans="1:4">
      <c r="A5" s="53"/>
      <c r="B5" s="23" t="s">
        <v>91</v>
      </c>
      <c r="C5" s="23"/>
      <c r="D5" s="23"/>
    </row>
    <row r="6" spans="1:4">
      <c r="A6" s="53"/>
      <c r="B6" s="23" t="s">
        <v>92</v>
      </c>
      <c r="C6" s="23"/>
      <c r="D6" s="23"/>
    </row>
    <row r="7" spans="1:4">
      <c r="A7" s="53"/>
      <c r="B7" s="23" t="s">
        <v>93</v>
      </c>
      <c r="C7" s="24"/>
      <c r="D7" s="23"/>
    </row>
    <row r="8" spans="1:4" ht="13.5" thickBot="1">
      <c r="A8" s="54"/>
      <c r="B8" s="25"/>
      <c r="C8" s="26"/>
      <c r="D8" s="26"/>
    </row>
    <row r="9" spans="1:4" ht="26.25" customHeight="1">
      <c r="A9" s="52" t="s">
        <v>94</v>
      </c>
      <c r="B9" s="23" t="s">
        <v>95</v>
      </c>
      <c r="C9" s="23" t="s">
        <v>96</v>
      </c>
      <c r="D9" s="23" t="s">
        <v>90</v>
      </c>
    </row>
    <row r="10" spans="1:4" ht="51">
      <c r="A10" s="53"/>
      <c r="B10" s="27" t="s">
        <v>106</v>
      </c>
      <c r="C10" s="23" t="s">
        <v>97</v>
      </c>
      <c r="D10" s="23"/>
    </row>
    <row r="11" spans="1:4">
      <c r="A11" s="53"/>
      <c r="B11" s="27" t="s">
        <v>107</v>
      </c>
      <c r="C11" s="23" t="s">
        <v>98</v>
      </c>
      <c r="D11" s="24"/>
    </row>
    <row r="12" spans="1:4" ht="25.5">
      <c r="A12" s="53"/>
      <c r="B12" s="27" t="s">
        <v>108</v>
      </c>
      <c r="C12" s="23" t="s">
        <v>99</v>
      </c>
      <c r="D12" s="24"/>
    </row>
    <row r="13" spans="1:4" ht="13.5" thickBot="1">
      <c r="A13" s="54"/>
      <c r="B13" s="26"/>
      <c r="C13" s="28"/>
      <c r="D13" s="26"/>
    </row>
    <row r="14" spans="1:4" ht="25.5">
      <c r="A14" s="49" t="s">
        <v>100</v>
      </c>
      <c r="B14" s="23" t="s">
        <v>101</v>
      </c>
      <c r="C14" s="23" t="s">
        <v>102</v>
      </c>
      <c r="D14" s="23" t="s">
        <v>103</v>
      </c>
    </row>
    <row r="15" spans="1:4">
      <c r="A15" s="50"/>
      <c r="B15" s="27" t="s">
        <v>109</v>
      </c>
      <c r="C15" s="23" t="s">
        <v>104</v>
      </c>
      <c r="D15" s="23"/>
    </row>
    <row r="16" spans="1:4" ht="25.5">
      <c r="A16" s="50"/>
      <c r="B16" s="27" t="s">
        <v>106</v>
      </c>
      <c r="C16" s="23" t="s">
        <v>105</v>
      </c>
      <c r="D16" s="23"/>
    </row>
    <row r="17" spans="1:4">
      <c r="A17" s="50"/>
      <c r="B17" s="29" t="s">
        <v>107</v>
      </c>
      <c r="C17" s="29"/>
      <c r="D17" s="23"/>
    </row>
    <row r="18" spans="1:4">
      <c r="A18" s="50"/>
      <c r="B18" s="27" t="s">
        <v>108</v>
      </c>
      <c r="C18" s="29"/>
      <c r="D18" s="24"/>
    </row>
    <row r="19" spans="1:4" ht="13.5" thickBot="1">
      <c r="A19" s="51"/>
      <c r="B19" s="25"/>
      <c r="C19" s="26"/>
      <c r="D19" s="26"/>
    </row>
  </sheetData>
  <mergeCells count="3">
    <mergeCell ref="A14:A19"/>
    <mergeCell ref="A4:A8"/>
    <mergeCell ref="A9:A13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25</vt:i4>
      </vt:variant>
    </vt:vector>
  </HeadingPairs>
  <TitlesOfParts>
    <vt:vector size="28" baseType="lpstr">
      <vt:lpstr>Analyse</vt:lpstr>
      <vt:lpstr>Basisgegevens</vt:lpstr>
      <vt:lpstr>Maatregelen</vt:lpstr>
      <vt:lpstr>aantal_deelnemers</vt:lpstr>
      <vt:lpstr>deelnemersscore</vt:lpstr>
      <vt:lpstr>Drugs_drankgebruik</vt:lpstr>
      <vt:lpstr>Drugs_drankgebruikscore</vt:lpstr>
      <vt:lpstr>Duur</vt:lpstr>
      <vt:lpstr>Duurscore</vt:lpstr>
      <vt:lpstr>evenementscore</vt:lpstr>
      <vt:lpstr>gemeente</vt:lpstr>
      <vt:lpstr>gemeentescore</vt:lpstr>
      <vt:lpstr>gezondheidstoestand</vt:lpstr>
      <vt:lpstr>gezondheidstoestandscore</vt:lpstr>
      <vt:lpstr>Keuze</vt:lpstr>
      <vt:lpstr>leeftijdsopbouw</vt:lpstr>
      <vt:lpstr>leeftijdsopbouwscore</vt:lpstr>
      <vt:lpstr>locatie</vt:lpstr>
      <vt:lpstr>Locatiescore</vt:lpstr>
      <vt:lpstr>ondergrond</vt:lpstr>
      <vt:lpstr>Ondergrondscore</vt:lpstr>
      <vt:lpstr>publiek</vt:lpstr>
      <vt:lpstr>publiekscore</vt:lpstr>
      <vt:lpstr>seizoen</vt:lpstr>
      <vt:lpstr>seizoenscore</vt:lpstr>
      <vt:lpstr>Soort_evenement</vt:lpstr>
      <vt:lpstr>toegankelijkheid</vt:lpstr>
      <vt:lpstr>toegankelijkheidsscore</vt:lpstr>
    </vt:vector>
  </TitlesOfParts>
  <Company>Politie Zeeland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Profiel</dc:creator>
  <cp:lastModifiedBy>Steffan de Looff</cp:lastModifiedBy>
  <cp:lastPrinted>2016-07-12T07:53:45Z</cp:lastPrinted>
  <dcterms:created xsi:type="dcterms:W3CDTF">2009-03-16T20:21:17Z</dcterms:created>
  <dcterms:modified xsi:type="dcterms:W3CDTF">2023-07-06T06:41:53Z</dcterms:modified>
</cp:coreProperties>
</file>